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Pedigo\Downloads\"/>
    </mc:Choice>
  </mc:AlternateContent>
  <bookViews>
    <workbookView xWindow="0" yWindow="0" windowWidth="25008" windowHeight="13524"/>
  </bookViews>
  <sheets>
    <sheet name="Downloadable - Issue by Issu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5" i="1" l="1"/>
  <c r="I15" i="1"/>
  <c r="H15" i="1"/>
  <c r="B15" i="1"/>
  <c r="D14" i="1"/>
  <c r="C14" i="1"/>
  <c r="E14" i="1" s="1"/>
  <c r="D13" i="1"/>
  <c r="C13" i="1"/>
  <c r="E13" i="1" s="1"/>
  <c r="D12" i="1"/>
  <c r="C12" i="1"/>
  <c r="E12" i="1" s="1"/>
  <c r="D11" i="1"/>
  <c r="C11" i="1"/>
  <c r="E11" i="1" s="1"/>
  <c r="D10" i="1"/>
  <c r="C10" i="1"/>
  <c r="E10" i="1" s="1"/>
  <c r="D9" i="1"/>
  <c r="C9" i="1"/>
  <c r="E9" i="1" s="1"/>
  <c r="D8" i="1"/>
  <c r="C8" i="1"/>
  <c r="E8" i="1" s="1"/>
  <c r="D7" i="1"/>
  <c r="C7" i="1"/>
  <c r="E7" i="1" s="1"/>
  <c r="D6" i="1"/>
  <c r="D15" i="1" s="1"/>
  <c r="C6" i="1"/>
  <c r="E6" i="1" s="1"/>
  <c r="C5" i="1"/>
  <c r="C15" i="1" s="1"/>
  <c r="E5" i="1" l="1"/>
  <c r="E15" i="1" s="1"/>
</calcChain>
</file>

<file path=xl/sharedStrings.xml><?xml version="1.0" encoding="utf-8"?>
<sst xmlns="http://schemas.openxmlformats.org/spreadsheetml/2006/main" count="61" uniqueCount="33">
  <si>
    <t>Garland ISD - Issue by Issue listing of Debt as of June 30, 2023</t>
  </si>
  <si>
    <t xml:space="preserve">Secured by </t>
  </si>
  <si>
    <t>New Project Proceeds</t>
  </si>
  <si>
    <t>Bonds</t>
  </si>
  <si>
    <t>Outstanding Debt Obligations</t>
  </si>
  <si>
    <r>
      <t xml:space="preserve">Principal  Issued </t>
    </r>
    <r>
      <rPr>
        <b/>
        <vertAlign val="superscript"/>
        <sz val="11"/>
        <rFont val="Calibri"/>
        <family val="2"/>
        <scheme val="minor"/>
      </rPr>
      <t>(1)</t>
    </r>
  </si>
  <si>
    <t>Principal Outstanding</t>
  </si>
  <si>
    <t>Interest to Maturity</t>
  </si>
  <si>
    <t>Debt Service To Maturity</t>
  </si>
  <si>
    <t>Final Maturity Date</t>
  </si>
  <si>
    <t>Ad Valorem Taxes?</t>
  </si>
  <si>
    <t>Received from Sale</t>
  </si>
  <si>
    <t>Proceeds         Spent</t>
  </si>
  <si>
    <t>Proceeds Unspent</t>
  </si>
  <si>
    <r>
      <t xml:space="preserve">Purpose </t>
    </r>
    <r>
      <rPr>
        <b/>
        <vertAlign val="superscript"/>
        <sz val="11"/>
        <rFont val="Calibri"/>
        <family val="2"/>
        <scheme val="minor"/>
      </rPr>
      <t>(2)</t>
    </r>
  </si>
  <si>
    <t>U/L Tax Qualified School Construction Bonds Series 2009B (Tax Credit Bonds)</t>
  </si>
  <si>
    <t>Yes</t>
  </si>
  <si>
    <t>School Building</t>
  </si>
  <si>
    <t>U/L Tax Qualified School Construction Bonds Taxable Ser 2012 (Direct Subsidy)</t>
  </si>
  <si>
    <t>U/L Tax Refunding Bonds Series 2014</t>
  </si>
  <si>
    <t>N/A; Refunding</t>
  </si>
  <si>
    <t>N/A</t>
  </si>
  <si>
    <t>Refunding</t>
  </si>
  <si>
    <t>U/L Tax School Building &amp; Refunding Bonds Series 2015A</t>
  </si>
  <si>
    <t>School Building, Technology, Refunding</t>
  </si>
  <si>
    <t>U/L Tax Refunding Bonds Series 2016</t>
  </si>
  <si>
    <t>U/L Tax School Building Bonds Series 2016</t>
  </si>
  <si>
    <t>School Building, Technology</t>
  </si>
  <si>
    <t>U/L Tax School Building Bonds Series 2018</t>
  </si>
  <si>
    <t>U/L Tax Refunding Bonds Series 2019</t>
  </si>
  <si>
    <t>U/L Tax Refunding Bonds Series 2019A</t>
  </si>
  <si>
    <t>U/L Tax Refunding Bonds Series 2020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</si>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</sst>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mm/dd/yyyy;@"/>
    <numFmt numFmtId="166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vertAlign val="superscript"/>
      <sz val="11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8">
    <xf numFmtId="0" fontId="0" fillId="0" borderId="0" xfId="0"/>
    <xf numFmtId="0" fontId="3" fillId="0" borderId="0" xfId="0" applyFont="1"/>
    <xf numFmtId="0" fontId="4" fillId="0" borderId="0" xfId="0" applyFont="1"/>
    <xf numFmtId="0" fontId="0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3" fillId="0" borderId="1" xfId="0" applyNumberFormat="1" applyFont="1" applyFill="1" applyBorder="1" applyAlignment="1" applyProtection="1">
      <alignment horizontal="left"/>
    </xf>
    <xf numFmtId="0" fontId="3" fillId="0" borderId="1" xfId="0" applyNumberFormat="1" applyFont="1" applyFill="1" applyBorder="1" applyAlignment="1" applyProtection="1">
      <alignment horizontal="center" wrapText="1"/>
    </xf>
    <xf numFmtId="0" fontId="3" fillId="0" borderId="1" xfId="0" applyFont="1" applyBorder="1" applyAlignment="1">
      <alignment horizontal="center" wrapText="1"/>
    </xf>
    <xf numFmtId="0" fontId="6" fillId="0" borderId="0" xfId="0" applyNumberFormat="1" applyFont="1" applyFill="1" applyBorder="1" applyAlignment="1" applyProtection="1">
      <alignment horizontal="left"/>
    </xf>
    <xf numFmtId="0" fontId="6" fillId="0" borderId="0" xfId="0" applyNumberFormat="1" applyFont="1" applyFill="1" applyBorder="1" applyAlignment="1" applyProtection="1">
      <alignment horizontal="center" wrapText="1"/>
    </xf>
    <xf numFmtId="0" fontId="6" fillId="0" borderId="0" xfId="0" applyFont="1" applyBorder="1" applyAlignment="1">
      <alignment horizontal="center" wrapText="1"/>
    </xf>
    <xf numFmtId="0" fontId="0" fillId="0" borderId="0" xfId="0" applyNumberFormat="1" applyFont="1" applyFill="1" applyBorder="1" applyAlignment="1" applyProtection="1"/>
    <xf numFmtId="164" fontId="0" fillId="0" borderId="0" xfId="2" applyNumberFormat="1" applyFont="1" applyFill="1" applyBorder="1" applyAlignment="1" applyProtection="1"/>
    <xf numFmtId="164" fontId="0" fillId="0" borderId="0" xfId="2" applyNumberFormat="1" applyFont="1" applyFill="1" applyBorder="1" applyAlignment="1" applyProtection="1">
      <alignment horizontal="center"/>
    </xf>
    <xf numFmtId="165" fontId="0" fillId="0" borderId="0" xfId="0" applyNumberFormat="1" applyFont="1" applyFill="1" applyBorder="1" applyAlignment="1" applyProtection="1"/>
    <xf numFmtId="49" fontId="0" fillId="0" borderId="0" xfId="2" applyNumberFormat="1" applyFont="1" applyFill="1" applyBorder="1" applyAlignment="1" applyProtection="1">
      <alignment horizontal="center"/>
    </xf>
    <xf numFmtId="166" fontId="0" fillId="0" borderId="0" xfId="1" applyNumberFormat="1" applyFont="1" applyFill="1" applyBorder="1" applyAlignment="1" applyProtection="1">
      <alignment horizontal="center"/>
    </xf>
    <xf numFmtId="166" fontId="0" fillId="0" borderId="0" xfId="1" applyNumberFormat="1" applyFont="1" applyFill="1" applyBorder="1" applyAlignment="1" applyProtection="1"/>
    <xf numFmtId="3" fontId="0" fillId="0" borderId="0" xfId="0" applyNumberFormat="1" applyFont="1" applyFill="1" applyBorder="1" applyAlignment="1" applyProtection="1"/>
    <xf numFmtId="41" fontId="0" fillId="0" borderId="0" xfId="2" applyNumberFormat="1" applyFont="1" applyFill="1" applyBorder="1" applyAlignment="1" applyProtection="1">
      <alignment horizontal="center"/>
    </xf>
    <xf numFmtId="41" fontId="0" fillId="0" borderId="0" xfId="2" applyNumberFormat="1" applyFont="1" applyFill="1" applyBorder="1" applyAlignment="1" applyProtection="1">
      <alignment horizontal="left"/>
    </xf>
    <xf numFmtId="166" fontId="0" fillId="0" borderId="0" xfId="2" applyNumberFormat="1" applyFont="1" applyFill="1" applyBorder="1" applyAlignment="1" applyProtection="1">
      <alignment horizontal="center"/>
    </xf>
    <xf numFmtId="37" fontId="0" fillId="0" borderId="0" xfId="2" applyNumberFormat="1" applyFont="1" applyFill="1" applyBorder="1" applyAlignment="1" applyProtection="1">
      <alignment horizontal="right"/>
    </xf>
    <xf numFmtId="166" fontId="0" fillId="0" borderId="0" xfId="2" applyNumberFormat="1" applyFont="1" applyFill="1" applyBorder="1" applyAlignment="1" applyProtection="1">
      <alignment horizontal="left"/>
    </xf>
    <xf numFmtId="0" fontId="2" fillId="2" borderId="2" xfId="0" applyNumberFormat="1" applyFont="1" applyFill="1" applyBorder="1" applyAlignment="1" applyProtection="1"/>
    <xf numFmtId="164" fontId="0" fillId="2" borderId="3" xfId="2" applyNumberFormat="1" applyFont="1" applyFill="1" applyBorder="1" applyAlignment="1" applyProtection="1"/>
    <xf numFmtId="164" fontId="0" fillId="2" borderId="4" xfId="2" applyNumberFormat="1" applyFont="1" applyFill="1" applyBorder="1" applyAlignment="1" applyProtection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K15"/>
  <sheetViews>
    <sheetView tabSelected="1" workbookViewId="0">
      <selection activeCell="I31" sqref="I31"/>
    </sheetView>
  </sheetViews>
  <sheetFormatPr defaultColWidth="8.77734375" defaultRowHeight="14.4" x14ac:dyDescent="0.3"/>
  <cols>
    <col min="1" max="1" width="71.5546875" style="3" bestFit="1" customWidth="1"/>
    <col min="2" max="2" width="15.21875" style="3" bestFit="1" customWidth="1"/>
    <col min="3" max="3" width="14.21875" style="3" bestFit="1" customWidth="1"/>
    <col min="4" max="4" width="13.77734375" style="3" bestFit="1" customWidth="1"/>
    <col min="5" max="5" width="14.21875" style="3" bestFit="1" customWidth="1"/>
    <col min="6" max="6" width="10.77734375" style="3" bestFit="1" customWidth="1"/>
    <col min="7" max="7" width="11.21875" style="3" bestFit="1" customWidth="1"/>
    <col min="8" max="9" width="16.21875" style="3" bestFit="1" customWidth="1"/>
    <col min="10" max="10" width="12.5546875" style="3" bestFit="1" customWidth="1"/>
    <col min="11" max="11" width="38.21875" style="3" bestFit="1" customWidth="1"/>
    <col min="12" max="16384" width="8.77734375" style="3"/>
  </cols>
  <sheetData>
    <row r="1" spans="1:11" x14ac:dyDescent="0.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ht="28.8" x14ac:dyDescent="0.3">
      <c r="A2" s="1"/>
      <c r="B2" s="2"/>
      <c r="C2" s="2"/>
      <c r="D2" s="2"/>
      <c r="E2" s="2"/>
      <c r="F2" s="2"/>
      <c r="G2" s="4" t="s">
        <v>1</v>
      </c>
      <c r="H2" s="5" t="s">
        <v>2</v>
      </c>
      <c r="I2" s="4" t="s">
        <v>3</v>
      </c>
      <c r="J2" s="4" t="s">
        <v>3</v>
      </c>
      <c r="K2" s="2"/>
    </row>
    <row r="3" spans="1:11" ht="43.8" thickBot="1" x14ac:dyDescent="0.35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  <c r="K3" s="8" t="s">
        <v>14</v>
      </c>
    </row>
    <row r="4" spans="1:11" ht="9" customHeight="1" x14ac:dyDescent="0.3">
      <c r="A4" s="9"/>
      <c r="B4" s="10"/>
      <c r="C4" s="10"/>
      <c r="D4" s="10"/>
      <c r="E4" s="10"/>
      <c r="F4" s="10"/>
      <c r="G4" s="10"/>
      <c r="H4" s="10"/>
      <c r="I4" s="10"/>
      <c r="J4" s="11"/>
      <c r="K4" s="11"/>
    </row>
    <row r="5" spans="1:11" x14ac:dyDescent="0.3">
      <c r="A5" s="12" t="s">
        <v>15</v>
      </c>
      <c r="B5" s="13">
        <v>10185000</v>
      </c>
      <c r="C5" s="13">
        <f>10135000-1690000-1690000-1690000-1690000</f>
        <v>3375000</v>
      </c>
      <c r="D5" s="13">
        <v>0</v>
      </c>
      <c r="E5" s="14">
        <f t="shared" ref="E5:E14" si="0">C5+D5</f>
        <v>3375000</v>
      </c>
      <c r="F5" s="15">
        <v>45337</v>
      </c>
      <c r="G5" s="16" t="s">
        <v>16</v>
      </c>
      <c r="H5" s="14">
        <v>10019416</v>
      </c>
      <c r="I5" s="14">
        <v>10019416</v>
      </c>
      <c r="J5" s="14">
        <v>0</v>
      </c>
      <c r="K5" s="17" t="s">
        <v>17</v>
      </c>
    </row>
    <row r="6" spans="1:11" x14ac:dyDescent="0.3">
      <c r="A6" s="12" t="s">
        <v>18</v>
      </c>
      <c r="B6" s="18">
        <v>12485000</v>
      </c>
      <c r="C6" s="19">
        <f>12485000</f>
        <v>12485000</v>
      </c>
      <c r="D6" s="19">
        <f>5005236-250261.83-250261.83</f>
        <v>4504712.34</v>
      </c>
      <c r="E6" s="20">
        <f t="shared" si="0"/>
        <v>16989712.34</v>
      </c>
      <c r="F6" s="15">
        <v>47894</v>
      </c>
      <c r="G6" s="16" t="s">
        <v>16</v>
      </c>
      <c r="H6" s="21">
        <v>12312707</v>
      </c>
      <c r="I6" s="21">
        <v>12312707</v>
      </c>
      <c r="J6" s="22">
        <v>0</v>
      </c>
      <c r="K6" s="17" t="s">
        <v>17</v>
      </c>
    </row>
    <row r="7" spans="1:11" ht="13.5" customHeight="1" x14ac:dyDescent="0.3">
      <c r="A7" s="12" t="s">
        <v>19</v>
      </c>
      <c r="B7" s="18">
        <v>26725000</v>
      </c>
      <c r="C7" s="19">
        <f>10085000-1995000-2225000</f>
        <v>5865000</v>
      </c>
      <c r="D7" s="19">
        <f>576855-133002-133002</f>
        <v>310851</v>
      </c>
      <c r="E7" s="20">
        <f t="shared" si="0"/>
        <v>6175851</v>
      </c>
      <c r="F7" s="15">
        <v>45337</v>
      </c>
      <c r="G7" s="16" t="s">
        <v>16</v>
      </c>
      <c r="H7" s="14" t="s">
        <v>20</v>
      </c>
      <c r="I7" s="14" t="s">
        <v>20</v>
      </c>
      <c r="J7" s="14" t="s">
        <v>21</v>
      </c>
      <c r="K7" s="14" t="s">
        <v>22</v>
      </c>
    </row>
    <row r="8" spans="1:11" ht="13.5" customHeight="1" x14ac:dyDescent="0.3">
      <c r="A8" s="12" t="s">
        <v>23</v>
      </c>
      <c r="B8" s="18">
        <v>185740000</v>
      </c>
      <c r="C8" s="19">
        <f>156910000-3100000-6875000</f>
        <v>146935000</v>
      </c>
      <c r="D8" s="19">
        <f>51400575-3370806.25-3370806.25+1</f>
        <v>44658963.5</v>
      </c>
      <c r="E8" s="17">
        <f t="shared" si="0"/>
        <v>191593963.5</v>
      </c>
      <c r="F8" s="15">
        <v>49355</v>
      </c>
      <c r="G8" s="16" t="s">
        <v>16</v>
      </c>
      <c r="H8" s="23">
        <v>188445967</v>
      </c>
      <c r="I8" s="23">
        <v>188445967</v>
      </c>
      <c r="J8" s="22">
        <v>0</v>
      </c>
      <c r="K8" s="17" t="s">
        <v>24</v>
      </c>
    </row>
    <row r="9" spans="1:11" ht="13.5" customHeight="1" x14ac:dyDescent="0.3">
      <c r="A9" s="12" t="s">
        <v>25</v>
      </c>
      <c r="B9" s="18">
        <v>40560000</v>
      </c>
      <c r="C9" s="19">
        <f>38115000-4010000-3640000</f>
        <v>30465000</v>
      </c>
      <c r="D9" s="19">
        <f>7154275-684125-684125</f>
        <v>5786025</v>
      </c>
      <c r="E9" s="17">
        <f t="shared" si="0"/>
        <v>36251025</v>
      </c>
      <c r="F9" s="15">
        <v>47894</v>
      </c>
      <c r="G9" s="16" t="s">
        <v>16</v>
      </c>
      <c r="H9" s="16" t="s">
        <v>20</v>
      </c>
      <c r="I9" s="14" t="s">
        <v>20</v>
      </c>
      <c r="J9" s="14" t="s">
        <v>21</v>
      </c>
      <c r="K9" s="14" t="s">
        <v>22</v>
      </c>
    </row>
    <row r="10" spans="1:11" ht="13.5" customHeight="1" x14ac:dyDescent="0.3">
      <c r="A10" s="12" t="s">
        <v>26</v>
      </c>
      <c r="B10" s="18">
        <v>150250000</v>
      </c>
      <c r="C10" s="19">
        <f>115890000-4955000-1000000-4195000</f>
        <v>105740000</v>
      </c>
      <c r="D10" s="19">
        <f>41813600-2469875-2469875</f>
        <v>36873850</v>
      </c>
      <c r="E10" s="17">
        <f t="shared" si="0"/>
        <v>142613850</v>
      </c>
      <c r="F10" s="15">
        <v>49720</v>
      </c>
      <c r="G10" s="16" t="s">
        <v>16</v>
      </c>
      <c r="H10" s="21">
        <v>170000000</v>
      </c>
      <c r="I10" s="21">
        <v>170000000</v>
      </c>
      <c r="J10" s="22">
        <v>0</v>
      </c>
      <c r="K10" s="17" t="s">
        <v>27</v>
      </c>
    </row>
    <row r="11" spans="1:11" ht="13.5" customHeight="1" x14ac:dyDescent="0.3">
      <c r="A11" s="12" t="s">
        <v>28</v>
      </c>
      <c r="B11" s="18">
        <v>78565000</v>
      </c>
      <c r="C11" s="19">
        <f>66860000-2350000-2470000</f>
        <v>62040000</v>
      </c>
      <c r="D11" s="19">
        <f>32852750-1612750-1612750</f>
        <v>29627250</v>
      </c>
      <c r="E11" s="17">
        <f t="shared" si="0"/>
        <v>91667250</v>
      </c>
      <c r="F11" s="15">
        <v>50451</v>
      </c>
      <c r="G11" s="16" t="s">
        <v>16</v>
      </c>
      <c r="H11" s="24">
        <v>89445000</v>
      </c>
      <c r="I11" s="17">
        <v>82992891.229999959</v>
      </c>
      <c r="J11" s="22">
        <v>0</v>
      </c>
      <c r="K11" s="17" t="s">
        <v>27</v>
      </c>
    </row>
    <row r="12" spans="1:11" ht="13.5" customHeight="1" x14ac:dyDescent="0.3">
      <c r="A12" s="12" t="s">
        <v>29</v>
      </c>
      <c r="B12" s="18">
        <v>14525000</v>
      </c>
      <c r="C12" s="19">
        <f>10590000-7190000-1835000</f>
        <v>1565000</v>
      </c>
      <c r="D12" s="19">
        <f>554650-80250-80250</f>
        <v>394150</v>
      </c>
      <c r="E12" s="17">
        <f t="shared" si="0"/>
        <v>1959150</v>
      </c>
      <c r="F12" s="15">
        <v>47164</v>
      </c>
      <c r="G12" s="16" t="s">
        <v>16</v>
      </c>
      <c r="H12" s="14" t="s">
        <v>20</v>
      </c>
      <c r="I12" s="14" t="s">
        <v>20</v>
      </c>
      <c r="J12" s="14" t="s">
        <v>21</v>
      </c>
      <c r="K12" s="14" t="s">
        <v>22</v>
      </c>
    </row>
    <row r="13" spans="1:11" ht="13.5" customHeight="1" x14ac:dyDescent="0.3">
      <c r="A13" s="12" t="s">
        <v>30</v>
      </c>
      <c r="B13" s="18">
        <v>28420000</v>
      </c>
      <c r="C13" s="19">
        <f>26890000-6730000-8080000</f>
        <v>12080000</v>
      </c>
      <c r="D13" s="19">
        <f>1791250-504000-504000</f>
        <v>783250</v>
      </c>
      <c r="E13" s="17">
        <f t="shared" si="0"/>
        <v>12863250</v>
      </c>
      <c r="F13" s="15">
        <v>45337</v>
      </c>
      <c r="G13" s="16" t="s">
        <v>16</v>
      </c>
      <c r="H13" s="14" t="s">
        <v>20</v>
      </c>
      <c r="I13" s="14" t="s">
        <v>20</v>
      </c>
      <c r="J13" s="14" t="s">
        <v>21</v>
      </c>
      <c r="K13" s="14" t="s">
        <v>22</v>
      </c>
    </row>
    <row r="14" spans="1:11" ht="13.5" customHeight="1" thickBot="1" x14ac:dyDescent="0.35">
      <c r="A14" s="12" t="s">
        <v>31</v>
      </c>
      <c r="B14" s="18">
        <v>47830000</v>
      </c>
      <c r="C14" s="19">
        <f>47830000-845000-10255000</f>
        <v>36730000</v>
      </c>
      <c r="D14" s="19">
        <f>6947250-1174625-1174625</f>
        <v>4598000</v>
      </c>
      <c r="E14" s="17">
        <f t="shared" si="0"/>
        <v>41328000</v>
      </c>
      <c r="F14" s="15">
        <v>46798</v>
      </c>
      <c r="G14" s="16" t="s">
        <v>16</v>
      </c>
      <c r="H14" s="14" t="s">
        <v>20</v>
      </c>
      <c r="I14" s="14" t="s">
        <v>20</v>
      </c>
      <c r="J14" s="14"/>
      <c r="K14" s="14" t="s">
        <v>22</v>
      </c>
    </row>
    <row r="15" spans="1:11" ht="15" thickBot="1" x14ac:dyDescent="0.35">
      <c r="A15" s="25" t="s">
        <v>32</v>
      </c>
      <c r="B15" s="26">
        <f>SUM(B5:B14)</f>
        <v>595285000</v>
      </c>
      <c r="C15" s="26">
        <f>SUM(C5:C14)</f>
        <v>417280000</v>
      </c>
      <c r="D15" s="26">
        <f>SUM(D5:D14)</f>
        <v>127537051.84</v>
      </c>
      <c r="E15" s="26">
        <f>SUM(E5:E14)</f>
        <v>544817051.84000003</v>
      </c>
      <c r="F15" s="26"/>
      <c r="G15" s="26"/>
      <c r="H15" s="26">
        <f>SUM(H5:H14)</f>
        <v>470223090</v>
      </c>
      <c r="I15" s="26">
        <f>SUM(I5:I14)</f>
        <v>463770981.22999996</v>
      </c>
      <c r="J15" s="26">
        <f>SUM(J5:J14)</f>
        <v>0</v>
      </c>
      <c r="K15" s="2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Downloadable - Issue by Issue</vt:lpstr>
    </vt:vector>
  </TitlesOfParts>
  <Company>Garland ISD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Kelse Pedigo</dc:creator>
  <cp:lastModifiedBy>Kelse Pedigo</cp:lastModifiedBy>
  <dcterms:created xsi:type="dcterms:W3CDTF">2023-11-16T21:17:49Z</dcterms:created>
  <dcterms:modified xsi:type="dcterms:W3CDTF">2023-11-16T21:18:13Z</dcterms:modified>
</cp:coreProperties>
</file>